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13_ncr:1_{E1ED0FB6-A4AB-487E-8EE5-6E33989081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БДДС" sheetId="7" r:id="rId1"/>
    <sheet name="РД" sheetId="10" r:id="rId2"/>
  </sheets>
  <definedNames>
    <definedName name="_xlnm.Print_Area" localSheetId="0">БДДС!$A$1:$Q$54</definedName>
    <definedName name="_xlnm.Print_Area" localSheetId="1">РД!$A$1:$L$28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7" l="1"/>
  <c r="F13" i="7"/>
  <c r="D13" i="7"/>
  <c r="E30" i="7"/>
  <c r="E13" i="7"/>
  <c r="F30" i="7"/>
  <c r="D30" i="7"/>
  <c r="F12" i="7" l="1"/>
  <c r="E12" i="7"/>
  <c r="C30" i="7"/>
  <c r="C13" i="7" l="1"/>
  <c r="C12" i="7" s="1"/>
  <c r="C6" i="7" l="1"/>
  <c r="G27" i="10" l="1"/>
  <c r="K14" i="10"/>
  <c r="K13" i="10"/>
  <c r="K12" i="10"/>
  <c r="K11" i="10"/>
  <c r="K10" i="10"/>
  <c r="K9" i="10"/>
  <c r="K8" i="10"/>
  <c r="K7" i="10"/>
  <c r="K6" i="10"/>
  <c r="E15" i="10"/>
  <c r="F15" i="10"/>
  <c r="G15" i="10"/>
  <c r="H15" i="10"/>
  <c r="I15" i="10"/>
  <c r="J15" i="10"/>
  <c r="D15" i="10"/>
  <c r="K15" i="10" l="1"/>
  <c r="G31" i="7"/>
  <c r="O19" i="7"/>
  <c r="O13" i="7" s="1"/>
  <c r="P10" i="7" l="1"/>
  <c r="O10" i="7"/>
  <c r="N10" i="7"/>
  <c r="M10" i="7"/>
  <c r="L10" i="7"/>
  <c r="K10" i="7"/>
  <c r="J10" i="7"/>
  <c r="I10" i="7"/>
  <c r="H10" i="7"/>
  <c r="G10" i="7"/>
  <c r="G30" i="7"/>
  <c r="H30" i="7"/>
  <c r="I30" i="7"/>
  <c r="J30" i="7"/>
  <c r="K30" i="7"/>
  <c r="L30" i="7"/>
  <c r="M30" i="7"/>
  <c r="N30" i="7"/>
  <c r="O30" i="7"/>
  <c r="O12" i="7" s="1"/>
  <c r="P30" i="7"/>
  <c r="G13" i="7"/>
  <c r="H13" i="7"/>
  <c r="I13" i="7"/>
  <c r="J13" i="7"/>
  <c r="K13" i="7"/>
  <c r="L13" i="7"/>
  <c r="M13" i="7"/>
  <c r="N13" i="7"/>
  <c r="P13" i="7"/>
  <c r="M12" i="7" l="1"/>
  <c r="I12" i="7"/>
  <c r="P12" i="7"/>
  <c r="K12" i="7"/>
  <c r="G12" i="7"/>
  <c r="O6" i="7"/>
  <c r="K6" i="7"/>
  <c r="G6" i="7"/>
  <c r="P6" i="7"/>
  <c r="L6" i="7"/>
  <c r="H6" i="7"/>
  <c r="N6" i="7"/>
  <c r="L12" i="7"/>
  <c r="H12" i="7"/>
  <c r="I6" i="7"/>
  <c r="N12" i="7"/>
  <c r="J12" i="7"/>
  <c r="J6" i="7"/>
  <c r="M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O19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Годовое обслуживание домофонов</t>
        </r>
      </text>
    </comment>
    <comment ref="G31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Председатель: 15 000
Рабочий по дому: 10 000
Бухгалтер: 12 000
Паспортистка: 5 000
Уборщица: 8 000
Дворник: 7 000</t>
        </r>
      </text>
    </comment>
  </commentList>
</comments>
</file>

<file path=xl/sharedStrings.xml><?xml version="1.0" encoding="utf-8"?>
<sst xmlns="http://schemas.openxmlformats.org/spreadsheetml/2006/main" count="84" uniqueCount="67">
  <si>
    <t>Показатели</t>
  </si>
  <si>
    <t>Бюджетный период</t>
  </si>
  <si>
    <t>план</t>
  </si>
  <si>
    <t>факт</t>
  </si>
  <si>
    <t>№ п/п</t>
  </si>
  <si>
    <t>-</t>
  </si>
  <si>
    <t>Вывоз твердых бытовых отходов, уборка и обслуживание мест сбора и складирования ТБО</t>
  </si>
  <si>
    <t>Техническое абонентное обслуживание домофона</t>
  </si>
  <si>
    <t>Поступление денежных средств</t>
  </si>
  <si>
    <t>1. Расчеты по договорам:</t>
  </si>
  <si>
    <t>Выплаты денежных средств</t>
  </si>
  <si>
    <t>2. Текущее содержание общего имущества в многоквартирном доме</t>
  </si>
  <si>
    <t>1.1. МКП "Городской водоканал" (холодное водоснабжения и водоотведения)</t>
  </si>
  <si>
    <t>1.2. ОАО "Сахалинская Коммунальная Компания" (отопление и горячее водоснабжение)</t>
  </si>
  <si>
    <t>Номер квартиры</t>
  </si>
  <si>
    <t>Холодное водоснабжение и водоотведения</t>
  </si>
  <si>
    <t>Отопление и горячее водоснабжение</t>
  </si>
  <si>
    <t>Энергоснабжение (ОДН)</t>
  </si>
  <si>
    <t>Техническое обслуживание и ремонт лифтов и ЛДСС</t>
  </si>
  <si>
    <t>Текущее содержание общего имущества в многоквартирном доме</t>
  </si>
  <si>
    <t>ИТОГО:</t>
  </si>
  <si>
    <t>Общая
сумма долга</t>
  </si>
  <si>
    <t>Данные на дату</t>
  </si>
  <si>
    <t>МКП "Городской водоканал" (холодное водоснабжения и водоотведения)</t>
  </si>
  <si>
    <t>ОАО "Сахалинская Коммунальная Компания" (отопление и горячее водоснабжение)</t>
  </si>
  <si>
    <t>ПАО "Сахалинэнерго" (энергоснабжение ОДН)</t>
  </si>
  <si>
    <t>ООО "ДВ Лифтмонтаж" (техническое обслуживание и ремонт лифтов)</t>
  </si>
  <si>
    <t>Контрагент</t>
  </si>
  <si>
    <t>2. Структура Кредиторской задолжености</t>
  </si>
  <si>
    <t>1. Структура Дебиторской задолженности</t>
  </si>
  <si>
    <t>Поступило членских взносов</t>
  </si>
  <si>
    <t>Поступило за текущее содержание дома</t>
  </si>
  <si>
    <t xml:space="preserve">1.3. ПАО "Сахалинэнерго" (энергоснабжение ОДН) </t>
  </si>
  <si>
    <t>1.6. ООО "Солнце-ТВ" (дистанционное обслуживание лифтов)</t>
  </si>
  <si>
    <t>2.1. Фонд оплаты труда (зарплата + налоги, взносы)</t>
  </si>
  <si>
    <t>начисление</t>
  </si>
  <si>
    <t>Уборщица - 2</t>
  </si>
  <si>
    <r>
      <t xml:space="preserve">ИНФОРМАЦИЯ ПО ДОЛГОВЫМ ОБЯЗАТЕЛЬСТВАМ ЖСК "ВТОРОЙ" ПО СОСТОЯНИЮ </t>
    </r>
    <r>
      <rPr>
        <b/>
        <sz val="11"/>
        <rFont val="Arial"/>
        <family val="2"/>
        <charset val="204"/>
      </rPr>
      <t>НА</t>
    </r>
    <r>
      <rPr>
        <b/>
        <sz val="11"/>
        <color rgb="FFFF0000"/>
        <rFont val="Arial"/>
        <family val="2"/>
        <charset val="204"/>
      </rPr>
      <t xml:space="preserve"> 01.07.2019</t>
    </r>
  </si>
  <si>
    <t>1.8. Коммунальные платежи за офис ( кв. 254)</t>
  </si>
  <si>
    <t xml:space="preserve">Управляющий - 1 ставка </t>
  </si>
  <si>
    <t xml:space="preserve">Уборщица - 1 </t>
  </si>
  <si>
    <t>1.11. Обслуживание системы видеонаблюдения</t>
  </si>
  <si>
    <t>1.12 ООО ДальЭкспертЦентр (оцента лифтов)</t>
  </si>
  <si>
    <t>2.2.Услуги бухгалтера</t>
  </si>
  <si>
    <t>2.3. ОАО "Сбербанк России" (услуги банка)</t>
  </si>
  <si>
    <t>2.5. Канцелярские товары</t>
  </si>
  <si>
    <t>2.6. Строительные и расходные материалы</t>
  </si>
  <si>
    <t xml:space="preserve">    2.7.Хоз. инвентарь прочий: </t>
  </si>
  <si>
    <t xml:space="preserve">    2.8. МУП ГИАЦ (формирование квитанций)</t>
  </si>
  <si>
    <t xml:space="preserve">    2.9. Услуги паспортистки</t>
  </si>
  <si>
    <t>на руки</t>
  </si>
  <si>
    <t>1.13 Услуги илососа</t>
  </si>
  <si>
    <t>2.4. Приборы и оборудование  (счетчик воды)</t>
  </si>
  <si>
    <t>2.10 Интернет, программное обслуживание</t>
  </si>
  <si>
    <t>1.9. Юридические услуги</t>
  </si>
  <si>
    <t>1.10.Гидравлические спытания системы отопления</t>
  </si>
  <si>
    <t>1.14 Работы в тепловом узле</t>
  </si>
  <si>
    <t>1.7.  ИП Потапов О.В. (обслуживание электрических сетей)</t>
  </si>
  <si>
    <t>Уборщица -3</t>
  </si>
  <si>
    <t>1.15 Снегоуборка</t>
  </si>
  <si>
    <t xml:space="preserve">Делопроизводитель </t>
  </si>
  <si>
    <t>1.5. ООО "ДВ Лифтмонтаж" (техническое обслуживание и ремонт лифтов)  производился ремонт лифта</t>
  </si>
  <si>
    <t>БЮДЖЕТ ДВИЖЕНИЯ ДЕНЕЖНЫХ СРЕДСТВ ЖСК "ВТОРОЙ" июль-август 2021</t>
  </si>
  <si>
    <t xml:space="preserve">Рабочий по зданию </t>
  </si>
  <si>
    <t>Дворник (ЗПЛ+отпуск)</t>
  </si>
  <si>
    <t xml:space="preserve">1.4. ООО "ЛОГ СТРОЙ" (аварийно-диспетчерское обслуживание - сантехнические работы ) </t>
  </si>
  <si>
    <t xml:space="preserve">Расшифровка фонда оплаты труда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</si>
</sst>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[$-419]mmmm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7030A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u/>
      <sz val="11"/>
      <color rgb="FF7030A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165" fontId="4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3" fillId="0" borderId="2" xfId="0" applyFont="1" applyBorder="1"/>
    <xf numFmtId="166" fontId="2" fillId="2" borderId="3" xfId="0" applyNumberFormat="1" applyFont="1" applyFill="1" applyBorder="1" applyAlignment="1">
      <alignment horizontal="center" vertical="center"/>
    </xf>
    <xf numFmtId="166" fontId="2" fillId="2" borderId="1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 indent="2"/>
    </xf>
    <xf numFmtId="165" fontId="3" fillId="0" borderId="15" xfId="1" applyNumberFormat="1" applyFont="1" applyBorder="1" applyAlignment="1">
      <alignment vertical="center"/>
    </xf>
    <xf numFmtId="165" fontId="4" fillId="0" borderId="15" xfId="1" applyNumberFormat="1" applyFont="1" applyBorder="1" applyAlignment="1">
      <alignment vertical="center"/>
    </xf>
    <xf numFmtId="165" fontId="3" fillId="0" borderId="15" xfId="1" applyNumberFormat="1" applyFont="1" applyBorder="1" applyAlignment="1">
      <alignment horizontal="center" vertical="center"/>
    </xf>
    <xf numFmtId="165" fontId="2" fillId="0" borderId="15" xfId="1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/>
    <xf numFmtId="0" fontId="3" fillId="0" borderId="14" xfId="0" applyFont="1" applyBorder="1" applyAlignment="1">
      <alignment horizontal="left" vertical="center" wrapText="1" indent="3"/>
    </xf>
    <xf numFmtId="0" fontId="4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wrapText="1" indent="2"/>
    </xf>
    <xf numFmtId="0" fontId="3" fillId="0" borderId="14" xfId="0" applyFont="1" applyBorder="1" applyAlignment="1">
      <alignment horizontal="left" indent="3"/>
    </xf>
    <xf numFmtId="0" fontId="3" fillId="0" borderId="14" xfId="0" applyFont="1" applyBorder="1" applyAlignment="1">
      <alignment horizontal="left" indent="1"/>
    </xf>
    <xf numFmtId="0" fontId="0" fillId="0" borderId="19" xfId="0" applyBorder="1"/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14" fontId="3" fillId="0" borderId="27" xfId="0" applyNumberFormat="1" applyFont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13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164" fontId="3" fillId="0" borderId="15" xfId="1" applyFont="1" applyBorder="1" applyAlignment="1">
      <alignment horizontal="center" vertical="center"/>
    </xf>
    <xf numFmtId="164" fontId="2" fillId="0" borderId="17" xfId="1" applyFont="1" applyBorder="1" applyAlignment="1">
      <alignment horizontal="center" vertical="center"/>
    </xf>
    <xf numFmtId="164" fontId="2" fillId="0" borderId="18" xfId="1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64" fontId="3" fillId="0" borderId="22" xfId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4" xfId="0" applyFont="1" applyBorder="1"/>
    <xf numFmtId="0" fontId="3" fillId="0" borderId="16" xfId="0" applyFont="1" applyBorder="1"/>
    <xf numFmtId="0" fontId="2" fillId="0" borderId="17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 indent="3"/>
    </xf>
    <xf numFmtId="3" fontId="3" fillId="0" borderId="2" xfId="0" applyNumberFormat="1" applyFont="1" applyBorder="1"/>
    <xf numFmtId="165" fontId="3" fillId="3" borderId="2" xfId="1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left" indent="1"/>
    </xf>
    <xf numFmtId="165" fontId="2" fillId="0" borderId="2" xfId="1" applyNumberFormat="1" applyFont="1" applyBorder="1" applyAlignment="1">
      <alignment horizontal="center" vertical="center"/>
    </xf>
    <xf numFmtId="3" fontId="2" fillId="0" borderId="2" xfId="0" applyNumberFormat="1" applyFont="1" applyBorder="1"/>
    <xf numFmtId="3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165" fontId="3" fillId="0" borderId="2" xfId="1" applyNumberFormat="1" applyFont="1" applyBorder="1" applyAlignment="1">
      <alignment vertical="top"/>
    </xf>
    <xf numFmtId="0" fontId="6" fillId="0" borderId="0" xfId="0" applyFont="1" applyAlignment="1">
      <alignment horizont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6" fontId="2" fillId="2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4"/>
  <sheetViews>
    <sheetView showGridLines="0" tabSelected="1" view="pageBreakPreview" zoomScaleNormal="100" zoomScaleSheetLayoutView="100" workbookViewId="0">
      <pane xSplit="2" ySplit="5" topLeftCell="C30" activePane="bottomRight" state="frozen"/>
      <selection pane="topRight" activeCell="C1" sqref="C1"/>
      <selection pane="bottomLeft" activeCell="A6" sqref="A6"/>
      <selection pane="bottomRight" activeCell="T40" sqref="T40"/>
    </sheetView>
  </sheetViews>
  <sheetFormatPr defaultRowHeight="14.4" outlineLevelCol="1" x14ac:dyDescent="0.3"/>
  <cols>
    <col min="1" max="1" width="2.6640625" customWidth="1"/>
    <col min="2" max="2" width="56.33203125" customWidth="1"/>
    <col min="3" max="3" width="11.5546875" customWidth="1"/>
    <col min="4" max="4" width="14.6640625" customWidth="1"/>
    <col min="5" max="5" width="11.5546875" customWidth="1"/>
    <col min="6" max="6" width="16.6640625" customWidth="1"/>
    <col min="7" max="16" width="11.5546875" hidden="1" customWidth="1" outlineLevel="1"/>
    <col min="17" max="17" width="2.6640625" customWidth="1" collapsed="1"/>
  </cols>
  <sheetData>
    <row r="1" spans="2:17" x14ac:dyDescent="0.3">
      <c r="B1" s="66" t="s">
        <v>62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2:17" ht="1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7" x14ac:dyDescent="0.3">
      <c r="B3" s="68" t="s">
        <v>0</v>
      </c>
      <c r="C3" s="72" t="s">
        <v>1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  <c r="Q3" s="24"/>
    </row>
    <row r="4" spans="2:17" x14ac:dyDescent="0.3">
      <c r="B4" s="69"/>
      <c r="C4" s="67">
        <v>44378</v>
      </c>
      <c r="D4" s="67"/>
      <c r="E4" s="67">
        <v>44409</v>
      </c>
      <c r="F4" s="67"/>
      <c r="G4" s="67">
        <v>43159</v>
      </c>
      <c r="H4" s="67"/>
      <c r="I4" s="67">
        <v>43190</v>
      </c>
      <c r="J4" s="67"/>
      <c r="K4" s="67">
        <v>43220</v>
      </c>
      <c r="L4" s="67"/>
      <c r="M4" s="67">
        <v>43251</v>
      </c>
      <c r="N4" s="67"/>
      <c r="O4" s="67">
        <v>43281</v>
      </c>
      <c r="P4" s="71"/>
      <c r="Q4" s="24"/>
    </row>
    <row r="5" spans="2:17" ht="15" thickBot="1" x14ac:dyDescent="0.35">
      <c r="B5" s="70"/>
      <c r="C5" s="9" t="s">
        <v>2</v>
      </c>
      <c r="D5" s="9" t="s">
        <v>3</v>
      </c>
      <c r="E5" s="9" t="s">
        <v>2</v>
      </c>
      <c r="F5" s="9" t="s">
        <v>3</v>
      </c>
      <c r="G5" s="9" t="s">
        <v>2</v>
      </c>
      <c r="H5" s="9" t="s">
        <v>3</v>
      </c>
      <c r="I5" s="9" t="s">
        <v>2</v>
      </c>
      <c r="J5" s="9" t="s">
        <v>3</v>
      </c>
      <c r="K5" s="9" t="s">
        <v>2</v>
      </c>
      <c r="L5" s="9" t="s">
        <v>3</v>
      </c>
      <c r="M5" s="9" t="s">
        <v>2</v>
      </c>
      <c r="N5" s="9" t="s">
        <v>3</v>
      </c>
      <c r="O5" s="9" t="s">
        <v>2</v>
      </c>
      <c r="P5" s="10" t="s">
        <v>3</v>
      </c>
      <c r="Q5" s="24"/>
    </row>
    <row r="6" spans="2:17" ht="23.25" customHeight="1" x14ac:dyDescent="0.3">
      <c r="B6" s="20" t="s">
        <v>8</v>
      </c>
      <c r="C6" s="2">
        <f>C7+C8</f>
        <v>709200.49</v>
      </c>
      <c r="D6" s="2">
        <v>589094</v>
      </c>
      <c r="E6" s="2">
        <v>709200</v>
      </c>
      <c r="F6" s="2">
        <v>663949</v>
      </c>
      <c r="G6" s="2" t="e">
        <f>#REF!+#REF!</f>
        <v>#REF!</v>
      </c>
      <c r="H6" s="2" t="e">
        <f>#REF!+#REF!</f>
        <v>#REF!</v>
      </c>
      <c r="I6" s="2" t="e">
        <f>#REF!+#REF!</f>
        <v>#REF!</v>
      </c>
      <c r="J6" s="2" t="e">
        <f>#REF!+#REF!</f>
        <v>#REF!</v>
      </c>
      <c r="K6" s="2" t="e">
        <f>#REF!+#REF!</f>
        <v>#REF!</v>
      </c>
      <c r="L6" s="2" t="e">
        <f>#REF!+#REF!</f>
        <v>#REF!</v>
      </c>
      <c r="M6" s="2" t="e">
        <f>#REF!+#REF!</f>
        <v>#REF!</v>
      </c>
      <c r="N6" s="2" t="e">
        <f>#REF!+#REF!</f>
        <v>#REF!</v>
      </c>
      <c r="O6" s="2" t="e">
        <f>#REF!+#REF!</f>
        <v>#REF!</v>
      </c>
      <c r="P6" s="13" t="e">
        <f>#REF!+#REF!</f>
        <v>#REF!</v>
      </c>
      <c r="Q6" s="24"/>
    </row>
    <row r="7" spans="2:17" ht="23.25" customHeight="1" x14ac:dyDescent="0.3">
      <c r="B7" s="20" t="s">
        <v>30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3"/>
      <c r="Q7" s="24"/>
    </row>
    <row r="8" spans="2:17" ht="23.25" customHeight="1" x14ac:dyDescent="0.3">
      <c r="B8" s="20" t="s">
        <v>31</v>
      </c>
      <c r="C8" s="2">
        <v>709200.49</v>
      </c>
      <c r="D8" s="2">
        <v>589094</v>
      </c>
      <c r="E8" s="2">
        <v>709200</v>
      </c>
      <c r="F8" s="2">
        <v>663949</v>
      </c>
      <c r="G8" s="2"/>
      <c r="H8" s="2"/>
      <c r="I8" s="2"/>
      <c r="J8" s="2"/>
      <c r="K8" s="2"/>
      <c r="L8" s="2"/>
      <c r="M8" s="2"/>
      <c r="N8" s="2"/>
      <c r="O8" s="2"/>
      <c r="P8" s="13"/>
      <c r="Q8" s="24"/>
    </row>
    <row r="9" spans="2:17" x14ac:dyDescent="0.3">
      <c r="B9" s="19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2"/>
      <c r="Q9" s="24"/>
    </row>
    <row r="10" spans="2:17" x14ac:dyDescent="0.3">
      <c r="B10" s="21"/>
      <c r="C10" s="6"/>
      <c r="D10" s="6"/>
      <c r="E10" s="6"/>
      <c r="F10" s="6"/>
      <c r="G10" s="6">
        <f t="shared" ref="G10:P10" si="0">13*3750</f>
        <v>48750</v>
      </c>
      <c r="H10" s="6">
        <f t="shared" si="0"/>
        <v>48750</v>
      </c>
      <c r="I10" s="6">
        <f t="shared" si="0"/>
        <v>48750</v>
      </c>
      <c r="J10" s="6">
        <f t="shared" si="0"/>
        <v>48750</v>
      </c>
      <c r="K10" s="6">
        <f t="shared" si="0"/>
        <v>48750</v>
      </c>
      <c r="L10" s="6">
        <f t="shared" si="0"/>
        <v>48750</v>
      </c>
      <c r="M10" s="6">
        <f t="shared" si="0"/>
        <v>48750</v>
      </c>
      <c r="N10" s="6">
        <f t="shared" si="0"/>
        <v>48750</v>
      </c>
      <c r="O10" s="6">
        <f t="shared" si="0"/>
        <v>48750</v>
      </c>
      <c r="P10" s="15">
        <f t="shared" si="0"/>
        <v>48750</v>
      </c>
      <c r="Q10" s="24"/>
    </row>
    <row r="11" spans="2:17" x14ac:dyDescent="0.3">
      <c r="B11" s="11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2"/>
      <c r="Q11" s="24"/>
    </row>
    <row r="12" spans="2:17" ht="23.25" customHeight="1" x14ac:dyDescent="0.3">
      <c r="B12" s="20" t="s">
        <v>10</v>
      </c>
      <c r="C12" s="2">
        <f>C13+C30</f>
        <v>694478</v>
      </c>
      <c r="D12" s="2">
        <f>D13+D30</f>
        <v>745789</v>
      </c>
      <c r="E12" s="2">
        <f>E13+E30</f>
        <v>692478</v>
      </c>
      <c r="F12" s="2">
        <f>F13+F30</f>
        <v>504619.38</v>
      </c>
      <c r="G12" s="2">
        <f t="shared" ref="G12:P12" si="1">G13+G30</f>
        <v>58000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2">
        <f t="shared" si="1"/>
        <v>0</v>
      </c>
      <c r="L12" s="2">
        <f t="shared" si="1"/>
        <v>0</v>
      </c>
      <c r="M12" s="2">
        <f t="shared" si="1"/>
        <v>0</v>
      </c>
      <c r="N12" s="2">
        <f t="shared" si="1"/>
        <v>0</v>
      </c>
      <c r="O12" s="2">
        <f t="shared" si="1"/>
        <v>37200</v>
      </c>
      <c r="P12" s="13">
        <f t="shared" si="1"/>
        <v>0</v>
      </c>
      <c r="Q12" s="24"/>
    </row>
    <row r="13" spans="2:17" x14ac:dyDescent="0.3">
      <c r="B13" s="21" t="s">
        <v>9</v>
      </c>
      <c r="C13" s="6">
        <f>C14+C15+C16+C17+C18+C19+C20+C21+C22</f>
        <v>281900</v>
      </c>
      <c r="D13" s="6">
        <f>D14+D15+D16+D17+D18+D19+D20+D21+D22+D23+D24+D25+D26+D27</f>
        <v>291134</v>
      </c>
      <c r="E13" s="6">
        <f>E14+E15+E16+E17+E18+E19+E20+E21+E22+E23</f>
        <v>281900</v>
      </c>
      <c r="F13" s="6">
        <f>F14+F15+F16+F17+F18+F19+F20+F21+F22+F23+F24+F25+F26+F27+F28</f>
        <v>160794.38</v>
      </c>
      <c r="G13" s="6">
        <f t="shared" ref="G13:P13" si="2">SUM(G14:G29)</f>
        <v>0</v>
      </c>
      <c r="H13" s="6">
        <f t="shared" si="2"/>
        <v>0</v>
      </c>
      <c r="I13" s="6">
        <f t="shared" si="2"/>
        <v>0</v>
      </c>
      <c r="J13" s="6">
        <f t="shared" si="2"/>
        <v>0</v>
      </c>
      <c r="K13" s="6">
        <f t="shared" si="2"/>
        <v>0</v>
      </c>
      <c r="L13" s="6">
        <f t="shared" si="2"/>
        <v>0</v>
      </c>
      <c r="M13" s="6">
        <f t="shared" si="2"/>
        <v>0</v>
      </c>
      <c r="N13" s="6">
        <f t="shared" si="2"/>
        <v>0</v>
      </c>
      <c r="O13" s="6">
        <f t="shared" si="2"/>
        <v>37200</v>
      </c>
      <c r="P13" s="15">
        <f t="shared" si="2"/>
        <v>0</v>
      </c>
      <c r="Q13" s="24"/>
    </row>
    <row r="14" spans="2:17" ht="26.4" x14ac:dyDescent="0.3">
      <c r="B14" s="19" t="s">
        <v>12</v>
      </c>
      <c r="C14" s="3">
        <v>5000</v>
      </c>
      <c r="D14" s="3">
        <v>4275</v>
      </c>
      <c r="E14" s="3">
        <v>5000</v>
      </c>
      <c r="F14" s="3">
        <v>4275</v>
      </c>
      <c r="G14" s="3"/>
      <c r="H14" s="3"/>
      <c r="I14" s="3"/>
      <c r="J14" s="3"/>
      <c r="K14" s="3"/>
      <c r="L14" s="3"/>
      <c r="M14" s="3"/>
      <c r="N14" s="3"/>
      <c r="O14" s="3"/>
      <c r="P14" s="12"/>
      <c r="Q14" s="24"/>
    </row>
    <row r="15" spans="2:17" ht="26.4" x14ac:dyDescent="0.3">
      <c r="B15" s="19" t="s">
        <v>13</v>
      </c>
      <c r="C15" s="3">
        <v>50000</v>
      </c>
      <c r="D15" s="3">
        <v>0</v>
      </c>
      <c r="E15" s="3">
        <v>50000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12"/>
      <c r="Q15" s="24"/>
    </row>
    <row r="16" spans="2:17" x14ac:dyDescent="0.3">
      <c r="B16" s="19" t="s">
        <v>32</v>
      </c>
      <c r="C16" s="3">
        <v>50000</v>
      </c>
      <c r="D16" s="3">
        <v>35340</v>
      </c>
      <c r="E16" s="3">
        <v>50000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12"/>
      <c r="Q16" s="24"/>
    </row>
    <row r="17" spans="2:17" ht="26.4" x14ac:dyDescent="0.3">
      <c r="B17" s="19" t="s">
        <v>65</v>
      </c>
      <c r="C17" s="3">
        <v>30000</v>
      </c>
      <c r="D17" s="3">
        <v>125000</v>
      </c>
      <c r="E17" s="3">
        <v>30000</v>
      </c>
      <c r="F17" s="3">
        <v>30000</v>
      </c>
      <c r="G17" s="3"/>
      <c r="H17" s="3"/>
      <c r="I17" s="3"/>
      <c r="J17" s="3"/>
      <c r="K17" s="3"/>
      <c r="L17" s="3"/>
      <c r="M17" s="3"/>
      <c r="N17" s="3"/>
      <c r="O17" s="3"/>
      <c r="P17" s="12"/>
      <c r="Q17" s="24"/>
    </row>
    <row r="18" spans="2:17" ht="26.4" x14ac:dyDescent="0.3">
      <c r="B18" s="53" t="s">
        <v>61</v>
      </c>
      <c r="C18" s="55">
        <v>86900</v>
      </c>
      <c r="D18" s="3">
        <v>86900</v>
      </c>
      <c r="E18" s="3">
        <v>86900</v>
      </c>
      <c r="F18" s="3">
        <v>86900</v>
      </c>
      <c r="G18" s="3"/>
      <c r="H18" s="3"/>
      <c r="I18" s="3"/>
      <c r="J18" s="3"/>
      <c r="K18" s="3"/>
      <c r="L18" s="3"/>
      <c r="M18" s="3"/>
      <c r="N18" s="3"/>
      <c r="O18" s="3"/>
      <c r="P18" s="12"/>
      <c r="Q18" s="24"/>
    </row>
    <row r="19" spans="2:17" ht="26.4" x14ac:dyDescent="0.3">
      <c r="B19" s="19" t="s">
        <v>33</v>
      </c>
      <c r="C19" s="3">
        <v>5000</v>
      </c>
      <c r="D19" s="3">
        <v>4000</v>
      </c>
      <c r="E19" s="3">
        <v>5000</v>
      </c>
      <c r="F19" s="3">
        <v>4000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5">
        <f>600*62</f>
        <v>37200</v>
      </c>
      <c r="P19" s="12">
        <v>0</v>
      </c>
      <c r="Q19" s="24"/>
    </row>
    <row r="20" spans="2:17" ht="26.4" x14ac:dyDescent="0.3">
      <c r="B20" s="19" t="s">
        <v>57</v>
      </c>
      <c r="C20" s="3">
        <v>35000</v>
      </c>
      <c r="D20" s="3">
        <v>35000</v>
      </c>
      <c r="E20" s="3">
        <v>35000</v>
      </c>
      <c r="F20" s="3">
        <v>35000</v>
      </c>
      <c r="G20" s="3"/>
      <c r="H20" s="3"/>
      <c r="I20" s="3"/>
      <c r="J20" s="3"/>
      <c r="K20" s="3"/>
      <c r="L20" s="3"/>
      <c r="M20" s="3"/>
      <c r="N20" s="3"/>
      <c r="O20" s="5"/>
      <c r="P20" s="12"/>
      <c r="Q20" s="24"/>
    </row>
    <row r="21" spans="2:17" x14ac:dyDescent="0.3">
      <c r="B21" s="19" t="s">
        <v>38</v>
      </c>
      <c r="C21" s="3"/>
      <c r="D21" s="3">
        <v>619</v>
      </c>
      <c r="E21" s="3"/>
      <c r="F21" s="3">
        <v>619.38</v>
      </c>
      <c r="G21" s="3"/>
      <c r="H21" s="3"/>
      <c r="I21" s="3"/>
      <c r="J21" s="3"/>
      <c r="K21" s="3"/>
      <c r="L21" s="3"/>
      <c r="M21" s="3"/>
      <c r="N21" s="3"/>
      <c r="O21" s="5"/>
      <c r="P21" s="12"/>
      <c r="Q21" s="24"/>
    </row>
    <row r="22" spans="2:17" x14ac:dyDescent="0.3">
      <c r="B22" s="19" t="s">
        <v>54</v>
      </c>
      <c r="C22" s="3">
        <v>20000</v>
      </c>
      <c r="D22" s="3">
        <v>0</v>
      </c>
      <c r="E22" s="3">
        <v>20000</v>
      </c>
      <c r="F22" s="3">
        <v>0</v>
      </c>
      <c r="G22" s="3"/>
      <c r="H22" s="3"/>
      <c r="I22" s="3"/>
      <c r="J22" s="3"/>
      <c r="K22" s="3"/>
      <c r="L22" s="3"/>
      <c r="M22" s="3"/>
      <c r="N22" s="3"/>
      <c r="O22" s="5"/>
      <c r="P22" s="12"/>
      <c r="Q22" s="24"/>
    </row>
    <row r="23" spans="2:17" x14ac:dyDescent="0.3">
      <c r="B23" s="19" t="s">
        <v>55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5"/>
      <c r="P23" s="12"/>
      <c r="Q23" s="24"/>
    </row>
    <row r="24" spans="2:17" x14ac:dyDescent="0.3">
      <c r="B24" s="19" t="s">
        <v>41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5"/>
      <c r="P24" s="12"/>
      <c r="Q24" s="24"/>
    </row>
    <row r="25" spans="2:17" x14ac:dyDescent="0.3">
      <c r="B25" s="19" t="s">
        <v>42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5"/>
      <c r="P25" s="12"/>
      <c r="Q25" s="24"/>
    </row>
    <row r="26" spans="2:17" x14ac:dyDescent="0.3">
      <c r="B26" s="19" t="s">
        <v>51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5"/>
      <c r="P26" s="12"/>
      <c r="Q26" s="24"/>
    </row>
    <row r="27" spans="2:17" x14ac:dyDescent="0.3">
      <c r="B27" s="19" t="s">
        <v>56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5"/>
      <c r="P27" s="12"/>
      <c r="Q27" s="24"/>
    </row>
    <row r="28" spans="2:17" x14ac:dyDescent="0.3">
      <c r="B28" s="19" t="s">
        <v>59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5"/>
      <c r="P28" s="12"/>
      <c r="Q28" s="24"/>
    </row>
    <row r="29" spans="2:17" x14ac:dyDescent="0.3">
      <c r="B29" s="1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5"/>
      <c r="P29" s="12"/>
      <c r="Q29" s="24"/>
    </row>
    <row r="30" spans="2:17" ht="26.4" x14ac:dyDescent="0.3">
      <c r="B30" s="21" t="s">
        <v>11</v>
      </c>
      <c r="C30" s="7">
        <f>C31+C32+C33+C34+C35+C36+C37+C38+C39+C40</f>
        <v>412578</v>
      </c>
      <c r="D30" s="7">
        <f>D31+D32+D33+D34+D35+D36+D37+D38+D39+D40</f>
        <v>454655</v>
      </c>
      <c r="E30" s="7">
        <f>E31+E32+E33+E34+E35+E36+E37+E38+E39+E40</f>
        <v>410578</v>
      </c>
      <c r="F30" s="7">
        <f>F31++F32+F33+F34+F36+F35+F37+F38+F39+F40</f>
        <v>343825</v>
      </c>
      <c r="G30" s="7">
        <f t="shared" ref="G30:P30" si="3">SUM(G31:G37)</f>
        <v>58000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7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16">
        <f t="shared" si="3"/>
        <v>0</v>
      </c>
      <c r="Q30" s="24"/>
    </row>
    <row r="31" spans="2:17" x14ac:dyDescent="0.3">
      <c r="B31" s="19" t="s">
        <v>34</v>
      </c>
      <c r="C31" s="4">
        <v>310578</v>
      </c>
      <c r="D31" s="4">
        <v>388434</v>
      </c>
      <c r="E31" s="4">
        <v>310578</v>
      </c>
      <c r="F31" s="64">
        <v>270250</v>
      </c>
      <c r="G31" s="4">
        <f>15000+12000+10000+5000+7000+8000</f>
        <v>57000</v>
      </c>
      <c r="H31" s="4"/>
      <c r="I31" s="4"/>
      <c r="J31" s="4"/>
      <c r="K31" s="4"/>
      <c r="L31" s="4"/>
      <c r="M31" s="4"/>
      <c r="N31" s="4"/>
      <c r="O31" s="4"/>
      <c r="P31" s="17"/>
      <c r="Q31" s="24"/>
    </row>
    <row r="32" spans="2:17" x14ac:dyDescent="0.3">
      <c r="B32" s="19" t="s">
        <v>43</v>
      </c>
      <c r="C32" s="4">
        <v>45000</v>
      </c>
      <c r="D32" s="4">
        <v>45000</v>
      </c>
      <c r="E32" s="4">
        <v>45000</v>
      </c>
      <c r="F32" s="64">
        <v>45000</v>
      </c>
      <c r="G32" s="4"/>
      <c r="H32" s="4"/>
      <c r="I32" s="4"/>
      <c r="J32" s="4"/>
      <c r="K32" s="4"/>
      <c r="L32" s="4"/>
      <c r="M32" s="4"/>
      <c r="N32" s="4"/>
      <c r="O32" s="4"/>
      <c r="P32" s="14"/>
      <c r="Q32" s="24"/>
    </row>
    <row r="33" spans="2:17" x14ac:dyDescent="0.3">
      <c r="B33" s="19" t="s">
        <v>44</v>
      </c>
      <c r="C33" s="4">
        <v>7000</v>
      </c>
      <c r="D33" s="4">
        <v>2942</v>
      </c>
      <c r="E33" s="4">
        <v>5000</v>
      </c>
      <c r="F33" s="64">
        <v>2500</v>
      </c>
      <c r="G33" s="4"/>
      <c r="H33" s="4"/>
      <c r="I33" s="4"/>
      <c r="J33" s="4"/>
      <c r="K33" s="4"/>
      <c r="L33" s="4"/>
      <c r="M33" s="8"/>
      <c r="N33" s="8"/>
      <c r="O33" s="8"/>
      <c r="P33" s="18"/>
      <c r="Q33" s="24"/>
    </row>
    <row r="34" spans="2:17" x14ac:dyDescent="0.3">
      <c r="B34" s="22" t="s">
        <v>52</v>
      </c>
      <c r="C34" s="4">
        <v>5000</v>
      </c>
      <c r="D34" s="4"/>
      <c r="E34" s="4">
        <v>5000</v>
      </c>
      <c r="F34" s="4"/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14">
        <v>0</v>
      </c>
      <c r="Q34" s="24"/>
    </row>
    <row r="35" spans="2:17" x14ac:dyDescent="0.3">
      <c r="B35" s="22" t="s">
        <v>45</v>
      </c>
      <c r="C35" s="4">
        <v>5000</v>
      </c>
      <c r="D35" s="4"/>
      <c r="E35" s="4">
        <v>5000</v>
      </c>
      <c r="F35" s="4"/>
      <c r="G35" s="4">
        <v>1000</v>
      </c>
      <c r="H35" s="4">
        <v>0</v>
      </c>
      <c r="I35" s="4"/>
      <c r="J35" s="4"/>
      <c r="K35" s="4"/>
      <c r="L35" s="4"/>
      <c r="M35" s="4"/>
      <c r="N35" s="4"/>
      <c r="O35" s="4"/>
      <c r="P35" s="14"/>
      <c r="Q35" s="24"/>
    </row>
    <row r="36" spans="2:17" x14ac:dyDescent="0.3">
      <c r="B36" s="22" t="s">
        <v>46</v>
      </c>
      <c r="C36" s="4">
        <v>20000</v>
      </c>
      <c r="D36" s="4">
        <v>9569</v>
      </c>
      <c r="E36" s="4">
        <v>20000</v>
      </c>
      <c r="F36" s="65">
        <v>17365</v>
      </c>
      <c r="G36" s="4"/>
      <c r="H36" s="4"/>
      <c r="I36" s="4"/>
      <c r="J36" s="4"/>
      <c r="K36" s="4"/>
      <c r="L36" s="4"/>
      <c r="M36" s="8"/>
      <c r="N36" s="8"/>
      <c r="O36" s="8"/>
      <c r="P36" s="18"/>
      <c r="Q36" s="24"/>
    </row>
    <row r="37" spans="2:17" x14ac:dyDescent="0.3">
      <c r="B37" s="23" t="s">
        <v>47</v>
      </c>
      <c r="C37" s="4">
        <v>10000</v>
      </c>
      <c r="D37" s="4">
        <v>0</v>
      </c>
      <c r="E37" s="61">
        <v>10000</v>
      </c>
      <c r="F37" s="63"/>
      <c r="G37" s="8"/>
      <c r="H37" s="8"/>
      <c r="I37" s="8"/>
      <c r="J37" s="8"/>
      <c r="K37" s="8"/>
      <c r="L37" s="8"/>
      <c r="M37" s="8"/>
      <c r="N37" s="8"/>
      <c r="O37" s="8"/>
      <c r="P37" s="18"/>
      <c r="Q37" s="24"/>
    </row>
    <row r="38" spans="2:17" x14ac:dyDescent="0.3">
      <c r="B38" s="23" t="s">
        <v>48</v>
      </c>
      <c r="C38" s="4">
        <v>5000</v>
      </c>
      <c r="D38" s="4">
        <v>3710</v>
      </c>
      <c r="E38" s="61">
        <v>5000</v>
      </c>
      <c r="F38" s="63">
        <v>3710</v>
      </c>
      <c r="G38" s="8"/>
      <c r="H38" s="8"/>
      <c r="I38" s="8"/>
      <c r="J38" s="8"/>
      <c r="K38" s="8"/>
      <c r="L38" s="8"/>
      <c r="M38" s="8"/>
      <c r="N38" s="8"/>
      <c r="O38" s="8"/>
      <c r="P38" s="18"/>
      <c r="Q38" s="24"/>
    </row>
    <row r="39" spans="2:17" x14ac:dyDescent="0.3">
      <c r="B39" s="23" t="s">
        <v>49</v>
      </c>
      <c r="C39" s="4">
        <v>5000</v>
      </c>
      <c r="D39" s="4">
        <v>5000</v>
      </c>
      <c r="E39" s="61">
        <v>5000</v>
      </c>
      <c r="F39" s="63">
        <v>5000</v>
      </c>
      <c r="G39" s="8"/>
      <c r="H39" s="8"/>
      <c r="I39" s="8"/>
      <c r="J39" s="8"/>
      <c r="K39" s="8"/>
      <c r="L39" s="8"/>
      <c r="M39" s="8"/>
      <c r="N39" s="8"/>
      <c r="O39" s="8"/>
      <c r="P39" s="18"/>
      <c r="Q39" s="24"/>
    </row>
    <row r="40" spans="2:17" x14ac:dyDescent="0.3">
      <c r="B40" s="23" t="s">
        <v>53</v>
      </c>
      <c r="C40" s="4"/>
      <c r="D40" s="4"/>
      <c r="E40" s="54"/>
      <c r="F40" s="8"/>
      <c r="G40" s="8"/>
      <c r="H40" s="8"/>
      <c r="I40" s="8"/>
      <c r="J40" s="8"/>
      <c r="K40" s="8"/>
      <c r="L40" s="8"/>
      <c r="M40" s="8"/>
      <c r="N40" s="8"/>
      <c r="O40" s="8"/>
      <c r="P40" s="18"/>
      <c r="Q40" s="24"/>
    </row>
    <row r="41" spans="2:17" x14ac:dyDescent="0.3">
      <c r="B41" s="23"/>
      <c r="C41" s="4"/>
      <c r="D41" s="4"/>
      <c r="E41" s="54"/>
      <c r="F41" s="8"/>
      <c r="G41" s="8"/>
      <c r="H41" s="8"/>
      <c r="I41" s="8"/>
      <c r="J41" s="8"/>
      <c r="K41" s="8"/>
      <c r="L41" s="8"/>
      <c r="M41" s="8"/>
      <c r="N41" s="8"/>
      <c r="O41" s="8"/>
      <c r="P41" s="18"/>
      <c r="Q41" s="24"/>
    </row>
    <row r="42" spans="2:17" x14ac:dyDescent="0.3">
      <c r="B42" s="56" t="s">
        <v>66</v>
      </c>
      <c r="C42" s="57" t="s">
        <v>35</v>
      </c>
      <c r="D42" s="57" t="s">
        <v>50</v>
      </c>
      <c r="E42" s="58" t="s">
        <v>35</v>
      </c>
      <c r="F42" s="60" t="s">
        <v>50</v>
      </c>
      <c r="G42" s="8"/>
      <c r="H42" s="8"/>
      <c r="I42" s="8"/>
      <c r="J42" s="8"/>
      <c r="K42" s="8"/>
      <c r="L42" s="8"/>
      <c r="M42" s="8"/>
      <c r="N42" s="8"/>
      <c r="O42" s="8"/>
      <c r="P42" s="18"/>
      <c r="Q42" s="24"/>
    </row>
    <row r="43" spans="2:17" x14ac:dyDescent="0.3">
      <c r="B43" s="23" t="s">
        <v>39</v>
      </c>
      <c r="C43" s="4">
        <v>57498</v>
      </c>
      <c r="D43" s="4">
        <v>50023</v>
      </c>
      <c r="E43" s="54">
        <v>57498</v>
      </c>
      <c r="F43" s="59">
        <v>50023</v>
      </c>
      <c r="G43" s="8"/>
      <c r="H43" s="8"/>
      <c r="I43" s="8"/>
      <c r="J43" s="8"/>
      <c r="K43" s="8"/>
      <c r="L43" s="8"/>
      <c r="M43" s="8"/>
      <c r="N43" s="8"/>
      <c r="O43" s="8"/>
      <c r="P43" s="18"/>
      <c r="Q43" s="24"/>
    </row>
    <row r="44" spans="2:17" x14ac:dyDescent="0.3">
      <c r="B44" s="23" t="s">
        <v>40</v>
      </c>
      <c r="C44" s="4">
        <v>29023</v>
      </c>
      <c r="D44" s="4">
        <v>25250</v>
      </c>
      <c r="E44" s="54">
        <v>28739</v>
      </c>
      <c r="F44" s="59">
        <v>25002</v>
      </c>
      <c r="G44" s="8"/>
      <c r="H44" s="8"/>
      <c r="I44" s="8"/>
      <c r="J44" s="8"/>
      <c r="K44" s="8"/>
      <c r="L44" s="8"/>
      <c r="M44" s="8"/>
      <c r="N44" s="8"/>
      <c r="O44" s="8"/>
      <c r="P44" s="18"/>
      <c r="Q44" s="24"/>
    </row>
    <row r="45" spans="2:17" x14ac:dyDescent="0.3">
      <c r="B45" s="23" t="s">
        <v>36</v>
      </c>
      <c r="C45" s="4">
        <v>23442</v>
      </c>
      <c r="D45" s="4">
        <v>20394</v>
      </c>
      <c r="E45" s="54">
        <v>23442</v>
      </c>
      <c r="F45" s="59">
        <v>20394</v>
      </c>
      <c r="G45" s="8"/>
      <c r="H45" s="8"/>
      <c r="I45" s="8"/>
      <c r="J45" s="8"/>
      <c r="K45" s="8"/>
      <c r="L45" s="8"/>
      <c r="M45" s="8"/>
      <c r="N45" s="8"/>
      <c r="O45" s="8"/>
      <c r="P45" s="18"/>
      <c r="Q45" s="24"/>
    </row>
    <row r="46" spans="2:17" x14ac:dyDescent="0.3">
      <c r="B46" s="23" t="s">
        <v>64</v>
      </c>
      <c r="C46" s="4">
        <v>112808</v>
      </c>
      <c r="D46" s="4">
        <v>98143</v>
      </c>
      <c r="E46" s="54">
        <v>0</v>
      </c>
      <c r="F46" s="59">
        <v>0</v>
      </c>
      <c r="G46" s="8"/>
      <c r="H46" s="8"/>
      <c r="I46" s="8"/>
      <c r="J46" s="8"/>
      <c r="K46" s="8"/>
      <c r="L46" s="8"/>
      <c r="M46" s="8"/>
      <c r="N46" s="8"/>
      <c r="O46" s="8"/>
      <c r="P46" s="18"/>
      <c r="Q46" s="24"/>
    </row>
    <row r="47" spans="2:17" x14ac:dyDescent="0.3">
      <c r="B47" s="23" t="s">
        <v>60</v>
      </c>
      <c r="C47" s="4">
        <v>17251</v>
      </c>
      <c r="D47" s="4">
        <v>15008</v>
      </c>
      <c r="E47" s="54">
        <v>17251</v>
      </c>
      <c r="F47" s="59">
        <v>15008</v>
      </c>
      <c r="G47" s="8"/>
      <c r="H47" s="8"/>
      <c r="I47" s="8"/>
      <c r="J47" s="8"/>
      <c r="K47" s="8"/>
      <c r="L47" s="8"/>
      <c r="M47" s="8"/>
      <c r="N47" s="8"/>
      <c r="O47" s="8"/>
      <c r="P47" s="18"/>
      <c r="Q47" s="24"/>
    </row>
    <row r="48" spans="2:17" x14ac:dyDescent="0.3">
      <c r="B48" s="23" t="s">
        <v>58</v>
      </c>
      <c r="C48" s="4">
        <v>23442</v>
      </c>
      <c r="D48" s="4">
        <v>20394</v>
      </c>
      <c r="E48" s="54">
        <v>23442</v>
      </c>
      <c r="F48" s="59">
        <v>20394</v>
      </c>
      <c r="G48" s="8"/>
      <c r="H48" s="8"/>
      <c r="I48" s="8"/>
      <c r="J48" s="8"/>
      <c r="K48" s="8"/>
      <c r="L48" s="8"/>
      <c r="M48" s="8"/>
      <c r="N48" s="8"/>
      <c r="O48" s="8"/>
      <c r="P48" s="18"/>
      <c r="Q48" s="24"/>
    </row>
    <row r="49" spans="2:17" x14ac:dyDescent="0.3">
      <c r="B49" s="23" t="s">
        <v>63</v>
      </c>
      <c r="C49" s="4">
        <v>20115</v>
      </c>
      <c r="D49" s="4">
        <v>17500</v>
      </c>
      <c r="E49" s="54">
        <v>20115</v>
      </c>
      <c r="F49" s="62">
        <v>17500</v>
      </c>
      <c r="G49" s="8"/>
      <c r="H49" s="8"/>
      <c r="I49" s="8"/>
      <c r="J49" s="8"/>
      <c r="K49" s="8"/>
      <c r="L49" s="8"/>
      <c r="M49" s="8"/>
      <c r="N49" s="8"/>
      <c r="O49" s="8"/>
      <c r="P49" s="18"/>
      <c r="Q49" s="24"/>
    </row>
    <row r="50" spans="2:17" x14ac:dyDescent="0.3">
      <c r="B50" s="56"/>
      <c r="C50" s="57"/>
      <c r="D50" s="57"/>
      <c r="E50" s="58"/>
      <c r="F50" s="60"/>
      <c r="G50" s="8"/>
      <c r="H50" s="8"/>
      <c r="I50" s="8"/>
      <c r="J50" s="8"/>
      <c r="K50" s="8"/>
      <c r="L50" s="8"/>
      <c r="M50" s="8"/>
      <c r="N50" s="8"/>
      <c r="O50" s="8"/>
      <c r="P50" s="18"/>
      <c r="Q50" s="24"/>
    </row>
    <row r="51" spans="2:17" x14ac:dyDescent="0.3">
      <c r="B51" s="23"/>
      <c r="C51" s="4"/>
      <c r="D51" s="4"/>
      <c r="E51" s="54"/>
      <c r="F51" s="61"/>
      <c r="G51" s="8"/>
      <c r="H51" s="8"/>
      <c r="I51" s="8"/>
      <c r="J51" s="8"/>
      <c r="K51" s="8"/>
      <c r="L51" s="8"/>
      <c r="M51" s="8"/>
      <c r="N51" s="8"/>
      <c r="O51" s="8"/>
      <c r="P51" s="18"/>
      <c r="Q51" s="24"/>
    </row>
    <row r="52" spans="2:17" x14ac:dyDescent="0.3">
      <c r="B52" s="23"/>
      <c r="C52" s="4"/>
      <c r="D52" s="4"/>
      <c r="E52" s="54"/>
      <c r="F52" s="61"/>
      <c r="G52" s="8"/>
      <c r="H52" s="8"/>
      <c r="I52" s="8"/>
      <c r="J52" s="8"/>
      <c r="K52" s="8"/>
      <c r="L52" s="8"/>
      <c r="M52" s="8"/>
      <c r="N52" s="8"/>
      <c r="O52" s="8"/>
      <c r="P52" s="18"/>
      <c r="Q52" s="24"/>
    </row>
    <row r="53" spans="2:17" x14ac:dyDescent="0.3">
      <c r="B53" s="23"/>
      <c r="C53" s="4"/>
      <c r="D53" s="4"/>
      <c r="E53" s="54"/>
      <c r="F53" s="61"/>
      <c r="G53" s="8"/>
      <c r="H53" s="8"/>
      <c r="I53" s="8"/>
      <c r="J53" s="8"/>
      <c r="K53" s="8"/>
      <c r="L53" s="8"/>
      <c r="M53" s="8"/>
      <c r="N53" s="8"/>
      <c r="O53" s="8"/>
      <c r="P53" s="18"/>
      <c r="Q53" s="24"/>
    </row>
    <row r="54" spans="2:17" x14ac:dyDescent="0.3">
      <c r="B54" s="23"/>
      <c r="C54" s="4"/>
      <c r="D54" s="4"/>
      <c r="E54" s="54"/>
      <c r="F54" s="61"/>
      <c r="G54" s="8"/>
      <c r="H54" s="8"/>
      <c r="I54" s="8"/>
      <c r="J54" s="8"/>
      <c r="K54" s="8"/>
      <c r="L54" s="8"/>
      <c r="M54" s="8"/>
      <c r="N54" s="8"/>
      <c r="O54" s="8"/>
      <c r="P54" s="18"/>
      <c r="Q54" s="24"/>
    </row>
  </sheetData>
  <mergeCells count="10">
    <mergeCell ref="B1:P1"/>
    <mergeCell ref="C4:D4"/>
    <mergeCell ref="E4:F4"/>
    <mergeCell ref="G4:H4"/>
    <mergeCell ref="I4:J4"/>
    <mergeCell ref="K4:L4"/>
    <mergeCell ref="B3:B5"/>
    <mergeCell ref="M4:N4"/>
    <mergeCell ref="O4:P4"/>
    <mergeCell ref="C3:P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8"/>
  <sheetViews>
    <sheetView showGridLines="0" view="pageBreakPreview" zoomScale="85" zoomScaleNormal="85" zoomScaleSheetLayoutView="85" workbookViewId="0">
      <selection activeCell="I14" sqref="I14"/>
    </sheetView>
  </sheetViews>
  <sheetFormatPr defaultColWidth="9.109375" defaultRowHeight="13.8" x14ac:dyDescent="0.25"/>
  <cols>
    <col min="1" max="1" width="2.6640625" style="25" customWidth="1"/>
    <col min="2" max="2" width="9.88671875" style="25" bestFit="1" customWidth="1"/>
    <col min="3" max="3" width="12" style="25" customWidth="1"/>
    <col min="4" max="11" width="21" style="25" customWidth="1"/>
    <col min="12" max="12" width="2.6640625" style="25" customWidth="1"/>
    <col min="13" max="16384" width="9.109375" style="25"/>
  </cols>
  <sheetData>
    <row r="1" spans="2:14" x14ac:dyDescent="0.25">
      <c r="B1" s="74" t="s">
        <v>37</v>
      </c>
      <c r="C1" s="75"/>
      <c r="D1" s="75"/>
      <c r="E1" s="75"/>
      <c r="F1" s="75"/>
      <c r="G1" s="75"/>
      <c r="H1" s="75"/>
      <c r="I1" s="75"/>
      <c r="J1" s="75"/>
      <c r="K1" s="75"/>
    </row>
    <row r="2" spans="2:14" x14ac:dyDescent="0.25">
      <c r="B2" s="26"/>
      <c r="C2" s="27"/>
      <c r="D2" s="27"/>
      <c r="E2" s="27"/>
      <c r="F2" s="27"/>
      <c r="G2" s="27"/>
      <c r="H2" s="27"/>
      <c r="I2" s="27"/>
      <c r="J2" s="27"/>
      <c r="K2" s="27"/>
    </row>
    <row r="3" spans="2:14" ht="23.25" customHeight="1" thickBot="1" x14ac:dyDescent="0.3">
      <c r="B3" s="28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4" ht="90.75" customHeight="1" thickBot="1" x14ac:dyDescent="0.3">
      <c r="B4" s="30" t="s">
        <v>14</v>
      </c>
      <c r="C4" s="31" t="s">
        <v>22</v>
      </c>
      <c r="D4" s="32" t="s">
        <v>15</v>
      </c>
      <c r="E4" s="32" t="s">
        <v>16</v>
      </c>
      <c r="F4" s="32" t="s">
        <v>17</v>
      </c>
      <c r="G4" s="32" t="s">
        <v>6</v>
      </c>
      <c r="H4" s="32" t="s">
        <v>18</v>
      </c>
      <c r="I4" s="32" t="s">
        <v>7</v>
      </c>
      <c r="J4" s="32" t="s">
        <v>19</v>
      </c>
      <c r="K4" s="33" t="s">
        <v>21</v>
      </c>
      <c r="L4" s="1"/>
      <c r="M4" s="34"/>
      <c r="N4" s="29"/>
    </row>
    <row r="5" spans="2:14" x14ac:dyDescent="0.25">
      <c r="B5" s="35"/>
      <c r="C5" s="36"/>
      <c r="D5" s="37"/>
      <c r="E5" s="37"/>
      <c r="F5" s="37"/>
      <c r="G5" s="37"/>
      <c r="H5" s="37"/>
      <c r="I5" s="37"/>
      <c r="J5" s="37"/>
      <c r="K5" s="38"/>
      <c r="L5" s="1"/>
      <c r="M5" s="39"/>
    </row>
    <row r="6" spans="2:14" x14ac:dyDescent="0.25">
      <c r="B6" s="40"/>
      <c r="C6" s="36"/>
      <c r="D6" s="41"/>
      <c r="E6" s="41"/>
      <c r="F6" s="41"/>
      <c r="G6" s="41"/>
      <c r="H6" s="41"/>
      <c r="I6" s="41"/>
      <c r="J6" s="41"/>
      <c r="K6" s="42">
        <f t="shared" ref="K6:K14" si="0">SUM(D6:J6)</f>
        <v>0</v>
      </c>
      <c r="L6" s="1"/>
      <c r="M6" s="1"/>
    </row>
    <row r="7" spans="2:14" x14ac:dyDescent="0.25">
      <c r="B7" s="40"/>
      <c r="C7" s="36"/>
      <c r="D7" s="41"/>
      <c r="E7" s="41"/>
      <c r="F7" s="41"/>
      <c r="G7" s="41"/>
      <c r="H7" s="41"/>
      <c r="I7" s="41"/>
      <c r="J7" s="41"/>
      <c r="K7" s="42">
        <f t="shared" si="0"/>
        <v>0</v>
      </c>
      <c r="L7" s="1"/>
      <c r="M7" s="1"/>
    </row>
    <row r="8" spans="2:14" x14ac:dyDescent="0.25">
      <c r="B8" s="40"/>
      <c r="C8" s="36"/>
      <c r="D8" s="41"/>
      <c r="E8" s="41"/>
      <c r="F8" s="41"/>
      <c r="G8" s="41"/>
      <c r="H8" s="41"/>
      <c r="I8" s="41"/>
      <c r="J8" s="41"/>
      <c r="K8" s="42">
        <f t="shared" si="0"/>
        <v>0</v>
      </c>
      <c r="L8" s="1"/>
      <c r="M8" s="1"/>
    </row>
    <row r="9" spans="2:14" x14ac:dyDescent="0.25">
      <c r="B9" s="40"/>
      <c r="C9" s="36"/>
      <c r="D9" s="41"/>
      <c r="E9" s="41"/>
      <c r="F9" s="41"/>
      <c r="G9" s="41"/>
      <c r="H9" s="41"/>
      <c r="I9" s="41"/>
      <c r="J9" s="41"/>
      <c r="K9" s="42">
        <f t="shared" si="0"/>
        <v>0</v>
      </c>
      <c r="L9" s="1"/>
      <c r="M9" s="1"/>
    </row>
    <row r="10" spans="2:14" x14ac:dyDescent="0.25">
      <c r="B10" s="40"/>
      <c r="C10" s="36"/>
      <c r="D10" s="41"/>
      <c r="E10" s="41"/>
      <c r="F10" s="41"/>
      <c r="G10" s="41"/>
      <c r="H10" s="41"/>
      <c r="I10" s="41"/>
      <c r="J10" s="41"/>
      <c r="K10" s="42">
        <f t="shared" si="0"/>
        <v>0</v>
      </c>
      <c r="L10" s="1"/>
      <c r="M10" s="1"/>
    </row>
    <row r="11" spans="2:14" x14ac:dyDescent="0.25">
      <c r="B11" s="40"/>
      <c r="C11" s="36"/>
      <c r="D11" s="41"/>
      <c r="E11" s="41"/>
      <c r="F11" s="41"/>
      <c r="G11" s="41"/>
      <c r="H11" s="41"/>
      <c r="I11" s="41"/>
      <c r="J11" s="41"/>
      <c r="K11" s="42">
        <f t="shared" si="0"/>
        <v>0</v>
      </c>
      <c r="L11" s="1"/>
      <c r="M11" s="1"/>
    </row>
    <row r="12" spans="2:14" x14ac:dyDescent="0.25">
      <c r="B12" s="40"/>
      <c r="C12" s="36"/>
      <c r="D12" s="41"/>
      <c r="E12" s="41"/>
      <c r="F12" s="41"/>
      <c r="G12" s="41"/>
      <c r="H12" s="41"/>
      <c r="I12" s="41"/>
      <c r="J12" s="41"/>
      <c r="K12" s="42">
        <f t="shared" si="0"/>
        <v>0</v>
      </c>
      <c r="L12" s="1"/>
      <c r="M12" s="1"/>
    </row>
    <row r="13" spans="2:14" x14ac:dyDescent="0.25">
      <c r="B13" s="40"/>
      <c r="C13" s="36"/>
      <c r="D13" s="41"/>
      <c r="E13" s="41"/>
      <c r="F13" s="41"/>
      <c r="G13" s="41"/>
      <c r="H13" s="41"/>
      <c r="I13" s="41"/>
      <c r="J13" s="41"/>
      <c r="K13" s="42">
        <f t="shared" si="0"/>
        <v>0</v>
      </c>
      <c r="L13" s="1"/>
      <c r="M13" s="1"/>
    </row>
    <row r="14" spans="2:14" x14ac:dyDescent="0.25">
      <c r="B14" s="40"/>
      <c r="C14" s="36"/>
      <c r="D14" s="41"/>
      <c r="E14" s="41"/>
      <c r="F14" s="41"/>
      <c r="G14" s="41"/>
      <c r="H14" s="41"/>
      <c r="I14" s="41"/>
      <c r="J14" s="41"/>
      <c r="K14" s="42">
        <f t="shared" si="0"/>
        <v>0</v>
      </c>
      <c r="L14" s="1"/>
      <c r="M14" s="1"/>
    </row>
    <row r="15" spans="2:14" ht="22.5" customHeight="1" thickBot="1" x14ac:dyDescent="0.3">
      <c r="B15" s="79" t="s">
        <v>20</v>
      </c>
      <c r="C15" s="80"/>
      <c r="D15" s="43">
        <f>SUM(D5:D14)</f>
        <v>0</v>
      </c>
      <c r="E15" s="43">
        <f t="shared" ref="E15:K15" si="1">SUM(E5:E14)</f>
        <v>0</v>
      </c>
      <c r="F15" s="43">
        <f t="shared" si="1"/>
        <v>0</v>
      </c>
      <c r="G15" s="43">
        <f t="shared" si="1"/>
        <v>0</v>
      </c>
      <c r="H15" s="43">
        <f t="shared" si="1"/>
        <v>0</v>
      </c>
      <c r="I15" s="43">
        <f t="shared" si="1"/>
        <v>0</v>
      </c>
      <c r="J15" s="43">
        <f t="shared" si="1"/>
        <v>0</v>
      </c>
      <c r="K15" s="44">
        <f t="shared" si="1"/>
        <v>0</v>
      </c>
      <c r="L15" s="1"/>
      <c r="M15" s="1"/>
    </row>
    <row r="16" spans="2:14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23.25" customHeight="1" thickBot="1" x14ac:dyDescent="0.3">
      <c r="B18" s="28" t="s">
        <v>28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ht="27" thickBot="1" x14ac:dyDescent="0.3">
      <c r="B19" s="45" t="s">
        <v>4</v>
      </c>
      <c r="C19" s="81" t="s">
        <v>27</v>
      </c>
      <c r="D19" s="81"/>
      <c r="E19" s="81"/>
      <c r="F19" s="32" t="s">
        <v>22</v>
      </c>
      <c r="G19" s="33" t="s">
        <v>21</v>
      </c>
      <c r="H19" s="1"/>
      <c r="I19" s="1"/>
      <c r="J19" s="1"/>
      <c r="K19" s="1"/>
      <c r="L19" s="1"/>
      <c r="M19" s="1"/>
    </row>
    <row r="20" spans="2:13" ht="34.5" customHeight="1" x14ac:dyDescent="0.25">
      <c r="B20" s="46">
        <v>1</v>
      </c>
      <c r="C20" s="77" t="s">
        <v>23</v>
      </c>
      <c r="D20" s="77"/>
      <c r="E20" s="77"/>
      <c r="F20" s="47"/>
      <c r="G20" s="48"/>
      <c r="H20" s="39"/>
      <c r="I20" s="1"/>
      <c r="J20" s="1"/>
      <c r="K20" s="1"/>
      <c r="L20" s="1"/>
      <c r="M20" s="1"/>
    </row>
    <row r="21" spans="2:13" ht="48.75" customHeight="1" x14ac:dyDescent="0.25">
      <c r="B21" s="40">
        <v>2</v>
      </c>
      <c r="C21" s="78" t="s">
        <v>24</v>
      </c>
      <c r="D21" s="78"/>
      <c r="E21" s="78"/>
      <c r="F21" s="49"/>
      <c r="G21" s="42"/>
      <c r="H21" s="1"/>
      <c r="I21" s="1"/>
      <c r="J21" s="1"/>
      <c r="K21" s="1"/>
      <c r="L21" s="1"/>
      <c r="M21" s="1"/>
    </row>
    <row r="22" spans="2:13" ht="36" customHeight="1" x14ac:dyDescent="0.25">
      <c r="B22" s="40">
        <v>3</v>
      </c>
      <c r="C22" s="78" t="s">
        <v>25</v>
      </c>
      <c r="D22" s="78"/>
      <c r="E22" s="78"/>
      <c r="F22" s="49"/>
      <c r="G22" s="42"/>
      <c r="H22" s="1"/>
      <c r="I22" s="1"/>
      <c r="J22" s="1"/>
      <c r="K22" s="1"/>
      <c r="L22" s="1"/>
      <c r="M22" s="1"/>
    </row>
    <row r="23" spans="2:13" ht="35.25" customHeight="1" x14ac:dyDescent="0.25">
      <c r="B23" s="40">
        <v>4</v>
      </c>
      <c r="C23" s="78"/>
      <c r="D23" s="78"/>
      <c r="E23" s="78"/>
      <c r="F23" s="49"/>
      <c r="G23" s="42"/>
      <c r="H23" s="1"/>
      <c r="I23" s="1"/>
      <c r="J23" s="1"/>
      <c r="K23" s="1"/>
      <c r="L23" s="1"/>
      <c r="M23" s="1"/>
    </row>
    <row r="24" spans="2:13" ht="33.75" customHeight="1" x14ac:dyDescent="0.25">
      <c r="B24" s="40">
        <v>5</v>
      </c>
      <c r="C24" s="78" t="s">
        <v>26</v>
      </c>
      <c r="D24" s="78"/>
      <c r="E24" s="78"/>
      <c r="F24" s="49"/>
      <c r="G24" s="42"/>
      <c r="H24" s="1"/>
      <c r="I24" s="1"/>
      <c r="J24" s="1"/>
      <c r="K24" s="1"/>
      <c r="L24" s="1"/>
      <c r="M24" s="1"/>
    </row>
    <row r="25" spans="2:13" ht="33.75" customHeight="1" x14ac:dyDescent="0.25">
      <c r="B25" s="40">
        <v>6</v>
      </c>
      <c r="C25" s="78"/>
      <c r="D25" s="78"/>
      <c r="E25" s="78"/>
      <c r="F25" s="49"/>
      <c r="G25" s="42"/>
      <c r="H25" s="1"/>
      <c r="I25" s="1"/>
      <c r="J25" s="1"/>
      <c r="K25" s="1"/>
      <c r="L25" s="1"/>
      <c r="M25" s="1"/>
    </row>
    <row r="26" spans="2:13" x14ac:dyDescent="0.25">
      <c r="B26" s="50"/>
      <c r="C26" s="78"/>
      <c r="D26" s="78"/>
      <c r="E26" s="78"/>
      <c r="F26" s="49"/>
      <c r="G26" s="42"/>
      <c r="H26" s="1"/>
      <c r="I26" s="1"/>
      <c r="J26" s="1"/>
      <c r="K26" s="1"/>
      <c r="L26" s="1"/>
      <c r="M26" s="1"/>
    </row>
    <row r="27" spans="2:13" ht="22.5" customHeight="1" thickBot="1" x14ac:dyDescent="0.3">
      <c r="B27" s="51"/>
      <c r="C27" s="76" t="s">
        <v>20</v>
      </c>
      <c r="D27" s="76"/>
      <c r="E27" s="76"/>
      <c r="F27" s="52" t="s">
        <v>5</v>
      </c>
      <c r="G27" s="44">
        <f>SUM(G20:G26)</f>
        <v>0</v>
      </c>
      <c r="H27" s="1"/>
      <c r="I27" s="1"/>
      <c r="J27" s="1"/>
      <c r="K27" s="1"/>
      <c r="L27" s="1"/>
      <c r="M27" s="1"/>
    </row>
    <row r="28" spans="2:13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11">
    <mergeCell ref="B1:K1"/>
    <mergeCell ref="C27:E27"/>
    <mergeCell ref="C20:E20"/>
    <mergeCell ref="C21:E21"/>
    <mergeCell ref="C22:E22"/>
    <mergeCell ref="B15:C15"/>
    <mergeCell ref="C23:E23"/>
    <mergeCell ref="C24:E24"/>
    <mergeCell ref="C25:E25"/>
    <mergeCell ref="C19:E19"/>
    <mergeCell ref="C26:E26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БДДС</vt:lpstr>
      <vt:lpstr>РД</vt:lpstr>
      <vt:lpstr>БДДС!Область_печати</vt:lpstr>
      <vt:lpstr>РД!Область_печати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2022-02-01T02:33:20Z</dcterms:modified>
</cp:coreProperties>
</file>